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bf0fea4b7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0d651da0d1f4312"/>
    <x:sheet xmlns:r="http://schemas.openxmlformats.org/officeDocument/2006/relationships" name="Inputs" sheetId="2" r:id="Rc2abcc74e7be4c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($#,##0);-"/>
    <x:numFmt numFmtId="201" formatCode="#,##0"/>
    <x:numFmt numFmtId="202" formatCode="$0.00"/>
    <x:numFmt numFmtId="203" formatCode="0%"/>
    <x:numFmt numFmtId="204" formatCode="$#,##0"/>
  </x:numFmts>
  <x:fonts count="9">
    <x:font>
      <x:sz val="11"/>
      <x:name val="Carlito"/>
    </x:font>
    <x:font>
      <x:b/>
      <x:sz val="16"/>
      <x:color rgb="FF12314A"/>
      <x:name val="Aptos"/>
    </x:font>
    <x:font>
      <x:i/>
      <x:sz val="10"/>
      <x:color rgb="FF566579"/>
      <x:name val="Aptos"/>
    </x:font>
    <x:font>
      <x:b/>
      <x:sz val="11"/>
      <x:color rgb="FF12314A"/>
      <x:name val="Aptos"/>
    </x:font>
    <x:font>
      <x:b/>
      <x:sz val="12"/>
      <x:color rgb="FF12314A"/>
      <x:name val="Aptos"/>
    </x:font>
    <x:font>
      <x:b/>
      <x:sz val="10"/>
      <x:color rgb="FFFFFFFF"/>
      <x:name val="Aptos"/>
    </x:font>
    <x:font>
      <x:sz val="10"/>
      <x:color rgb="FF202B37"/>
      <x:name val="Aptos"/>
    </x:font>
    <x:font>
      <x:sz val="10"/>
      <x:color rgb="FF566579"/>
      <x:name val="Aptos"/>
    </x:font>
    <x:font>
      <x:b/>
      <x:sz val="10"/>
      <x:color rgb="FF12314A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2314A"/>
      </x:patternFill>
    </x:fill>
    <x:fill>
      <x:patternFill patternType="solid">
        <x:fgColor rgb="FFFFF4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9C8D6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3" fontId="6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3763d07b1436b" /><Relationship Type="http://schemas.openxmlformats.org/officeDocument/2006/relationships/theme" Target="/xl/theme/theme1.xml" Id="R186563d732734a3c" /><Relationship Type="http://schemas.openxmlformats.org/officeDocument/2006/relationships/sharedStrings" Target="/xl/sharedStrings.xml" Id="R40278a3dad874741" /><Relationship Type="http://schemas.openxmlformats.org/officeDocument/2006/relationships/worksheet" Target="/xl/worksheets/sheet1.xml" Id="R90d651da0d1f4312" /><Relationship Type="http://schemas.openxmlformats.org/officeDocument/2006/relationships/worksheet" Target="/xl/worksheets/sheet2.xml" Id="Rc2abcc74e7be4c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19" hidden="0" customWidth="1"/>
    <x:col min="3" max="3" width="15" hidden="0" customWidth="1"/>
    <x:col min="4" max="4" width="20" hidden="0" customWidth="1"/>
    <x:col min="5" max="5" width="22" hidden="0" customWidth="1"/>
    <x:col min="6" max="6" width="19" hidden="0" customWidth="1"/>
    <x:col min="7" max="7" width="22" hidden="0" customWidth="1"/>
    <x:col min="8" max="8" width="22" hidden="0" customWidth="1"/>
  </x:cols>
  <x:sheetData>
    <x:row r="1">
      <x:c r="A1" s="2" t="str">
        <x:v>Cold Storage Cost &amp; Capacity Model</x:v>
      </x:c>
      <x:c r="B1" s="2"/>
      <x:c r="C1" s="2"/>
      <x:c r="D1" s="2"/>
      <x:c r="E1" s="2"/>
      <x:c r="F1" s="2"/>
      <x:c r="G1" s="2"/>
      <x:c r="H1" s="2"/>
    </x:row>
    <x:row r="2">
      <x:c r="A2" s="3" t="str">
        <x:v>Illustrative portfolio sample | All figures and names are fictional</x:v>
      </x:c>
      <x:c r="B2" s="3"/>
      <x:c r="C2" s="3"/>
      <x:c r="D2" s="3"/>
      <x:c r="E2" s="3"/>
      <x:c r="F2" s="3"/>
      <x:c r="G2" s="3"/>
      <x:c r="H2" s="3"/>
    </x:row>
    <x:row r="4">
      <x:c r="A4" s="5" t="str">
        <x:v>Modeled first-year net benefit</x:v>
      </x:c>
      <x:c r="B4" s="7" t="n">
        <x:f>SUM(H10:H12)</x:f>
        <x:v>1838.2</x:v>
      </x:c>
    </x:row>
    <x:row r="5">
      <x:c r="A5" s="5" t="str">
        <x:v>External storage estimate</x:v>
      </x:c>
      <x:c r="B5" s="7" t="n">
        <x:f>SUM(E10:E12)</x:f>
        <x:v>20838</x:v>
      </x:c>
    </x:row>
    <x:row r="6">
      <x:c r="A6" s="5" t="str">
        <x:v>Eligible spend at external rate</x:v>
      </x:c>
      <x:c r="B6" s="7" t="n">
        <x:f>SUM(G10:G12)</x:f>
        <x:v>5557.2</x:v>
      </x:c>
    </x:row>
    <x:row r="9" ht="42" customHeight="1">
      <x:c r="A9" s="12" t="str">
        <x:v>Product family</x:v>
      </x:c>
      <x:c r="B9" s="12" t="str">
        <x:v>Annual volume (lb)</x:v>
      </x:c>
      <x:c r="C9" s="12" t="str">
        <x:v>Pallet-days</x:v>
      </x:c>
      <x:c r="D9" s="12" t="str">
        <x:v>External storage rate</x:v>
      </x:c>
      <x:c r="E9" s="12" t="str">
        <x:v>External storage estimate</x:v>
      </x:c>
      <x:c r="F9" s="12" t="str">
        <x:v>Eligible pallet-days</x:v>
      </x:c>
      <x:c r="G9" s="12" t="str">
        <x:v>Eligible external spend</x:v>
      </x:c>
      <x:c r="H9" s="12" t="str">
        <x:v>First-year net benefit</x:v>
      </x:c>
    </x:row>
    <x:row r="10">
      <x:c r="A10" s="14" t="str">
        <x:f>Inputs!A5</x:f>
        <x:v>Frozen proteins</x:v>
      </x:c>
      <x:c r="B10" s="15" t="n">
        <x:f>Inputs!B5</x:f>
        <x:v>720000</x:v>
      </x:c>
      <x:c r="C10" s="15" t="n">
        <x:f>B10/Inputs!C5*Inputs!D5</x:f>
        <x:v>7200</x:v>
      </x:c>
      <x:c r="D10" s="16" t="n">
        <x:f>Inputs!E5</x:f>
        <x:v>1.15</x:v>
      </x:c>
      <x:c r="E10" s="16" t="n">
        <x:f>C10*D10</x:f>
        <x:v>8280</x:v>
      </x:c>
      <x:c r="F10" s="15" t="n">
        <x:f>C10*Inputs!G5</x:f>
        <x:v>2160</x:v>
      </x:c>
      <x:c r="G10" s="17" t="n">
        <x:f>F10*D10</x:f>
        <x:v>2484</x:v>
      </x:c>
      <x:c r="H10" s="17" t="n">
        <x:f>F10*(D10-Inputs!F5)-Inputs!H5</x:f>
        <x:v>826.8</x:v>
      </x:c>
    </x:row>
    <x:row r="11">
      <x:c r="A11" s="14" t="str">
        <x:f>Inputs!A6</x:f>
        <x:v>Prepared products</x:v>
      </x:c>
      <x:c r="B11" s="15" t="n">
        <x:f>Inputs!B6</x:f>
        <x:v>480000</x:v>
      </x:c>
      <x:c r="C11" s="15" t="n">
        <x:f>B11/Inputs!C6*Inputs!D6</x:f>
        <x:v>7500</x:v>
      </x:c>
      <x:c r="D11" s="16" t="n">
        <x:f>Inputs!E6</x:f>
        <x:v>1.3</x:v>
      </x:c>
      <x:c r="E11" s="16" t="n">
        <x:f>C11*D11</x:f>
        <x:v>9750</x:v>
      </x:c>
      <x:c r="F11" s="15" t="n">
        <x:f>C11*Inputs!G6</x:f>
        <x:v>1500</x:v>
      </x:c>
      <x:c r="G11" s="17" t="n">
        <x:f>F11*D11</x:f>
        <x:v>1950</x:v>
      </x:c>
      <x:c r="H11" s="17" t="n">
        <x:f>F11*(D11-Inputs!F6)-Inputs!H6</x:f>
        <x:v>625</x:v>
      </x:c>
    </x:row>
    <x:row r="12">
      <x:c r="A12" s="14" t="str">
        <x:f>Inputs!A7</x:f>
        <x:v>Packaging materials</x:v>
      </x:c>
      <x:c r="B12" s="15" t="n">
        <x:f>Inputs!B7</x:f>
        <x:v>260000</x:v>
      </x:c>
      <x:c r="C12" s="15" t="n">
        <x:f>B12/Inputs!C7*Inputs!D7</x:f>
        <x:v>3120</x:v>
      </x:c>
      <x:c r="D12" s="16" t="n">
        <x:f>Inputs!E7</x:f>
        <x:v>0.9</x:v>
      </x:c>
      <x:c r="E12" s="16" t="n">
        <x:f>C12*D12</x:f>
        <x:v>2808</x:v>
      </x:c>
      <x:c r="F12" s="15" t="n">
        <x:f>C12*Inputs!G7</x:f>
        <x:v>1248</x:v>
      </x:c>
      <x:c r="G12" s="17" t="n">
        <x:f>F12*D12</x:f>
        <x:v>1123.2</x:v>
      </x:c>
      <x:c r="H12" s="17" t="n">
        <x:f>F12*(D12-Inputs!F7)-Inputs!H7</x:f>
        <x:v>386.4000000000001</x:v>
      </x:c>
    </x:row>
    <x:row r="14">
      <x:c r="A14" s="18" t="str">
        <x:v>Interpretation</x:v>
      </x:c>
      <x:c r="B14" s="18"/>
      <x:c r="C14" s="18"/>
      <x:c r="D14" s="18"/>
      <x:c r="E14" s="18"/>
      <x:c r="F14" s="18"/>
      <x:c r="G14" s="18"/>
      <x:c r="H14" s="18"/>
    </x:row>
    <x:row r="15" ht="34" customHeight="1">
      <x:c r="A15" s="20" t="str">
        <x:v>The first-year estimate assumes the eligible share can fit within available internal capacity. It subtracts modeled internal storage cost and one-time transition cost from avoided external storage spend. Validate volumes, dwell time, rates, capacity, and transition costs before using this for an operating decision.</x:v>
      </x:c>
      <x:c r="B15" s="20"/>
      <x:c r="C15" s="20"/>
      <x:c r="D15" s="20"/>
      <x:c r="E15" s="20"/>
      <x:c r="F15" s="20"/>
      <x:c r="G15" s="20"/>
      <x:c r="H15" s="20"/>
    </x:row>
    <x:row r="16" ht="34" customHeight="1">
      <x:c r="A16" s="20"/>
      <x:c r="B16" s="20"/>
      <x:c r="C16" s="20"/>
      <x:c r="D16" s="20"/>
      <x:c r="E16" s="20"/>
      <x:c r="F16" s="20"/>
      <x:c r="G16" s="20"/>
      <x:c r="H16" s="20"/>
    </x:row>
  </x:sheetData>
  <x:mergeCells>
    <x:mergeCell ref="A15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9" hidden="0" customWidth="1"/>
    <x:col min="3" max="3" width="20" hidden="0" customWidth="1"/>
    <x:col min="4" max="4" width="20" hidden="0" customWidth="1"/>
    <x:col min="5" max="5" width="23" hidden="0" customWidth="1"/>
    <x:col min="6" max="6" width="23" hidden="0" customWidth="1"/>
    <x:col min="7" max="7" width="17" hidden="0" customWidth="1"/>
    <x:col min="8" max="8" width="24" hidden="0" customWidth="1"/>
  </x:cols>
  <x:sheetData>
    <x:row r="1">
      <x:c r="A1" s="2" t="str">
        <x:v>Editable assumptions</x:v>
      </x:c>
      <x:c r="B1" s="2"/>
      <x:c r="C1" s="2"/>
      <x:c r="D1" s="2"/>
      <x:c r="E1" s="2"/>
      <x:c r="F1" s="2"/>
      <x:c r="G1" s="2"/>
      <x:c r="H1" s="2"/>
    </x:row>
    <x:row r="2">
      <x:c r="A2" s="4" t="str">
        <x:v>Replace fictional inputs with validated operating data and vendor terms. Eligible share represents the portion that can fit in internal capacity.</x:v>
      </x:c>
      <x:c r="B2" s="4"/>
      <x:c r="C2" s="4"/>
      <x:c r="D2" s="4"/>
      <x:c r="E2" s="4"/>
      <x:c r="F2" s="4"/>
      <x:c r="G2" s="4"/>
      <x:c r="H2" s="4"/>
    </x:row>
    <x:row r="4" ht="42" customHeight="1">
      <x:c r="A4" s="12" t="str">
        <x:v>Product family</x:v>
      </x:c>
      <x:c r="B4" s="12" t="str">
        <x:v>Annual volume (lb)</x:v>
      </x:c>
      <x:c r="C4" s="12" t="str">
        <x:v>Pounds per pallet</x:v>
      </x:c>
      <x:c r="D4" s="12" t="str">
        <x:v>Average dwell (days)</x:v>
      </x:c>
      <x:c r="E4" s="12" t="str">
        <x:v>External rate ($/pallet-day)</x:v>
      </x:c>
      <x:c r="F4" s="12" t="str">
        <x:v>Internal rate ($/pallet-day)</x:v>
      </x:c>
      <x:c r="G4" s="12" t="str">
        <x:v>Eligible share</x:v>
      </x:c>
      <x:c r="H4" s="12" t="str">
        <x:v>One-time transition cost ($)</x:v>
      </x:c>
    </x:row>
    <x:row r="5">
      <x:c r="A5" s="14" t="str">
        <x:v>Frozen proteins</x:v>
      </x:c>
      <x:c r="B5" s="23" t="n">
        <x:v>720000</x:v>
      </x:c>
      <x:c r="C5" s="23" t="n">
        <x:v>1800</x:v>
      </x:c>
      <x:c r="D5" s="23" t="n">
        <x:v>18</x:v>
      </x:c>
      <x:c r="E5" s="24" t="n">
        <x:v>1.15</x:v>
      </x:c>
      <x:c r="F5" s="24" t="n">
        <x:v>0.42</x:v>
      </x:c>
      <x:c r="G5" s="25" t="n">
        <x:v>0.3</x:v>
      </x:c>
      <x:c r="H5" s="26" t="n">
        <x:v>750</x:v>
      </x:c>
    </x:row>
    <x:row r="6">
      <x:c r="A6" s="14" t="str">
        <x:v>Prepared products</x:v>
      </x:c>
      <x:c r="B6" s="23" t="n">
        <x:v>480000</x:v>
      </x:c>
      <x:c r="C6" s="23" t="n">
        <x:v>1600</x:v>
      </x:c>
      <x:c r="D6" s="23" t="n">
        <x:v>25</x:v>
      </x:c>
      <x:c r="E6" s="24" t="n">
        <x:v>1.3</x:v>
      </x:c>
      <x:c r="F6" s="24" t="n">
        <x:v>0.55</x:v>
      </x:c>
      <x:c r="G6" s="25" t="n">
        <x:v>0.2</x:v>
      </x:c>
      <x:c r="H6" s="26" t="n">
        <x:v>500</x:v>
      </x:c>
    </x:row>
    <x:row r="7">
      <x:c r="A7" s="14" t="str">
        <x:v>Packaging materials</x:v>
      </x:c>
      <x:c r="B7" s="23" t="n">
        <x:v>260000</x:v>
      </x:c>
      <x:c r="C7" s="23" t="n">
        <x:v>1000</x:v>
      </x:c>
      <x:c r="D7" s="23" t="n">
        <x:v>12</x:v>
      </x:c>
      <x:c r="E7" s="24" t="n">
        <x:v>0.9</x:v>
      </x:c>
      <x:c r="F7" s="24" t="n">
        <x:v>0.35</x:v>
      </x:c>
      <x:c r="G7" s="25" t="n">
        <x:v>0.4</x:v>
      </x:c>
      <x:c r="H7" s="26" t="n">
        <x:v>300</x:v>
      </x:c>
    </x:row>
    <x:row r="9">
      <x:c r="A9" s="18" t="str">
        <x:v>Model logic</x:v>
      </x:c>
      <x:c r="B9" s="18"/>
    </x:row>
    <x:row r="10" ht="34" customHeight="1">
      <x:c r="A10" s="27" t="str">
        <x:v>Pallet-days</x:v>
      </x:c>
      <x:c r="B10" s="19" t="str">
        <x:v>Annual volume ÷ pounds per pallet × average dwell days</x:v>
      </x:c>
    </x:row>
    <x:row r="11" ht="34" customHeight="1">
      <x:c r="A11" s="27" t="str">
        <x:v>External storage estimate</x:v>
      </x:c>
      <x:c r="B11" s="19" t="str">
        <x:v>Pallet-days × external rate</x:v>
      </x:c>
    </x:row>
    <x:row r="12" ht="34" customHeight="1">
      <x:c r="A12" s="27" t="str">
        <x:v>Eligible external spend</x:v>
      </x:c>
      <x:c r="B12" s="19" t="str">
        <x:v>Pallet-days × eligible share × external rate</x:v>
      </x:c>
    </x:row>
    <x:row r="13" ht="34" customHeight="1">
      <x:c r="A13" s="27" t="str">
        <x:v>First-year net benefit</x:v>
      </x:c>
      <x:c r="B13" s="19" t="str">
        <x:v>Eligible pallet-days × (external rate − internal rate) − one-time transition cost</x:v>
      </x:c>
    </x:row>
  </x:sheetData>
  <x:mergeCells>
    <x:mergeCell ref="A2:H2"/>
  </x:mergeCells>
  <x:pageMargins left="0.7" right="0.7" top="0.75" bottom="0.75" header="0.3" footer="0.3"/>
</x:worksheet>
</file>